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Budget" sheetId="2" state="visible" r:id="rId4"/>
    <sheet name="Paycheck Plan" sheetId="3" state="visible" r:id="rId5"/>
    <sheet name="Debts" sheetId="4" state="visible" r:id="rId6"/>
    <sheet name="Progress Lo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<sst xmlns="http://schemas.openxmlformats.org/spreadsheetml/2006/main" count="134" uniqueCount="119">
  <si>
    <t xml:space="preserve">Paycheck-to-Progress  |  Budget &amp; Debt Tracker</t>
  </si>
  <si>
    <t xml:space="preserve">MITWOFI.com</t>
  </si>
  <si>
    <t xml:space="preserve">Plan every paycheck, track every payment, and watch your debt shrink.  |  A MITWOFI.com tool</t>
  </si>
  <si>
    <t xml:space="preserve">SETTINGS</t>
  </si>
  <si>
    <t xml:space="preserve">Currency (label only; amounts use $)</t>
  </si>
  <si>
    <t xml:space="preserve">USD</t>
  </si>
  <si>
    <t xml:space="preserve">HOW TO USE (about 15 minutes to set up)</t>
  </si>
  <si>
    <t xml:space="preserve">1.  DEBTS tab: list every debt with its balance, APR and minimum payment. Pick Snowball or Avalanche, then enter any extra money you can add.</t>
  </si>
  <si>
    <t xml:space="preserve">2.  BUDGET tab: type your expected income and spending in the Planned column. Your debt payments flow in automatically.</t>
  </si>
  <si>
    <t xml:space="preserve">3.  PAYCHECK PLAN tab: assign each bill to Paycheck 1 or 2 so you know every paycheck has a job.</t>
  </si>
  <si>
    <t xml:space="preserve">4.  During the month, record what really happened in the Actual column of the Budget tab.</t>
  </si>
  <si>
    <t xml:space="preserve">5.  Month-end: update Current Balance on the Debts tab, then log your totals on the PROGRESS LOG tab and watch the chart.</t>
  </si>
  <si>
    <t xml:space="preserve">6.  Next month: copy the Budget tab (right-click &gt; Move or Copy) for a fresh page, and roll any paid-off debt's payment into the Extra field.</t>
  </si>
  <si>
    <t xml:space="preserve">COLOR KEY</t>
  </si>
  <si>
    <t xml:space="preserve">Blue text, pale-yellow cell</t>
  </si>
  <si>
    <t xml:space="preserve">You type here</t>
  </si>
  <si>
    <t xml:space="preserve">Black text</t>
  </si>
  <si>
    <t xml:space="preserve">Formula: leave it alone</t>
  </si>
  <si>
    <t xml:space="preserve">Green text</t>
  </si>
  <si>
    <t xml:space="preserve">Pulled in from another tab</t>
  </si>
  <si>
    <t xml:space="preserve">GOOD TO KNOW</t>
  </si>
  <si>
    <t xml:space="preserve">•  Example rows (marked 'Example') show the expected format. Overwrite them with your own numbers.</t>
  </si>
  <si>
    <t xml:space="preserve">•  Snowball = pay the smallest balance first (quick wins). Avalanche = pay the highest APR first (least interest).</t>
  </si>
  <si>
    <t xml:space="preserve">•  Enter APR as a percentage, e.g. 24% (type 24% or 0.24). Interest is estimated as balance x APR / 12.</t>
  </si>
  <si>
    <t xml:space="preserve">•  'Months to Payoff' assumes the same monthly payment and APR every month. It is an estimate, not a lender quote.</t>
  </si>
  <si>
    <t xml:space="preserve">•  Everything here is a planning tool, not financial advice. Check exact payoff figures with your lender.</t>
  </si>
  <si>
    <t xml:space="preserve">Made with care by MITWOFI.com</t>
  </si>
  <si>
    <t xml:space="preserve">Visit MITWOFI.com for more money tools and resources.</t>
  </si>
  <si>
    <t xml:space="preserve">Monthly Budget</t>
  </si>
  <si>
    <t xml:space="preserve">Month</t>
  </si>
  <si>
    <t xml:space="preserve">October 2026</t>
  </si>
  <si>
    <t xml:space="preserve">INCOME</t>
  </si>
  <si>
    <t xml:space="preserve">Planned</t>
  </si>
  <si>
    <t xml:space="preserve">Actual</t>
  </si>
  <si>
    <t xml:space="preserve">Difference</t>
  </si>
  <si>
    <t xml:space="preserve">Paycheck 1</t>
  </si>
  <si>
    <t xml:space="preserve">Example – replace with your pay</t>
  </si>
  <si>
    <t xml:space="preserve">Paycheck 2</t>
  </si>
  <si>
    <t xml:space="preserve">Side income</t>
  </si>
  <si>
    <t xml:space="preserve">Other income</t>
  </si>
  <si>
    <t xml:space="preserve">TOTAL INCOME</t>
  </si>
  <si>
    <t xml:space="preserve">EXPENSES</t>
  </si>
  <si>
    <t xml:space="preserve">Remaining</t>
  </si>
  <si>
    <t xml:space="preserve">Notes</t>
  </si>
  <si>
    <t xml:space="preserve">Housing (rent / mortgage)</t>
  </si>
  <si>
    <t xml:space="preserve">Example – replace</t>
  </si>
  <si>
    <t xml:space="preserve">Utilities (power, water, internet)</t>
  </si>
  <si>
    <t xml:space="preserve">Phone &amp; airtime</t>
  </si>
  <si>
    <t xml:space="preserve">Groceries</t>
  </si>
  <si>
    <t xml:space="preserve">Eating out</t>
  </si>
  <si>
    <t xml:space="preserve">Transport</t>
  </si>
  <si>
    <t xml:space="preserve">Health &amp; insurance</t>
  </si>
  <si>
    <t xml:space="preserve">School / childcare</t>
  </si>
  <si>
    <t xml:space="preserve">Personal &amp; household</t>
  </si>
  <si>
    <t xml:space="preserve">Entertainment</t>
  </si>
  <si>
    <t xml:space="preserve">Giving</t>
  </si>
  <si>
    <t xml:space="preserve">Emergency fund</t>
  </si>
  <si>
    <t xml:space="preserve">Other savings &amp; goals</t>
  </si>
  <si>
    <t xml:space="preserve">Debt payments (from Debts tab)</t>
  </si>
  <si>
    <t xml:space="preserve">Miscellaneous</t>
  </si>
  <si>
    <t xml:space="preserve">TOTAL EXPENSES</t>
  </si>
  <si>
    <t xml:space="preserve">SNAPSHOT</t>
  </si>
  <si>
    <t xml:space="preserve">Left to allocate (income - expenses)</t>
  </si>
  <si>
    <t xml:space="preserve">Savings rate (emergency + other savings / income)</t>
  </si>
  <si>
    <t xml:space="preserve">Debt payments as % of income</t>
  </si>
  <si>
    <t xml:space="preserve">Goal: Left to allocate = 0 in the Planned column, so every unit of income has a job. Negative Remaining (red) = overspent.</t>
  </si>
  <si>
    <t xml:space="preserve">Paycheck Plan</t>
  </si>
  <si>
    <t xml:space="preserve">Give every bill a paycheck. Assign each one to Paycheck 1 or 2, then tick it off as you pay.</t>
  </si>
  <si>
    <t xml:space="preserve">Paycheck</t>
  </si>
  <si>
    <t xml:space="preserve">Income</t>
  </si>
  <si>
    <t xml:space="preserve">Bills Assigned</t>
  </si>
  <si>
    <t xml:space="preserve">Left After Bills</t>
  </si>
  <si>
    <t xml:space="preserve">Paid So Far</t>
  </si>
  <si>
    <t xml:space="preserve">Still To Pay</t>
  </si>
  <si>
    <t xml:space="preserve">TOTAL</t>
  </si>
  <si>
    <t xml:space="preserve">Tip: send 'Left After Bills' to your extra debt payment or savings the day you get paid.</t>
  </si>
  <si>
    <t xml:space="preserve">Bill / Expense</t>
  </si>
  <si>
    <t xml:space="preserve">Amount</t>
  </si>
  <si>
    <t xml:space="preserve">Due Day of Month</t>
  </si>
  <si>
    <t xml:space="preserve">Paid From (1 or 2)</t>
  </si>
  <si>
    <t xml:space="preserve">Paid?</t>
  </si>
  <si>
    <t xml:space="preserve">Example: Rent</t>
  </si>
  <si>
    <t xml:space="preserve">No</t>
  </si>
  <si>
    <t xml:space="preserve">Debt Tracker</t>
  </si>
  <si>
    <t xml:space="preserve">Strategy</t>
  </si>
  <si>
    <t xml:space="preserve">Snowball</t>
  </si>
  <si>
    <t xml:space="preserve">Snowball = smallest balance first. Avalanche = highest APR first.</t>
  </si>
  <si>
    <t xml:space="preserve">Extra for debt / month</t>
  </si>
  <si>
    <t xml:space="preserve">Money above minimums. It goes to the target debt automatically.</t>
  </si>
  <si>
    <t xml:space="preserve">Target debt now</t>
  </si>
  <si>
    <t xml:space="preserve">#</t>
  </si>
  <si>
    <t xml:space="preserve">Debt Name</t>
  </si>
  <si>
    <t xml:space="preserve">Type</t>
  </si>
  <si>
    <t xml:space="preserve">Starting Balance</t>
  </si>
  <si>
    <t xml:space="preserve">Current Balance</t>
  </si>
  <si>
    <t xml:space="preserve">APR</t>
  </si>
  <si>
    <t xml:space="preserve">Min Payment</t>
  </si>
  <si>
    <t xml:space="preserve">Priority Rank</t>
  </si>
  <si>
    <t xml:space="preserve">Extra Payment</t>
  </si>
  <si>
    <t xml:space="preserve">Total Payment</t>
  </si>
  <si>
    <t xml:space="preserve">Monthly Interest</t>
  </si>
  <si>
    <t xml:space="preserve">Months to Payoff</t>
  </si>
  <si>
    <t xml:space="preserve">% Paid Off</t>
  </si>
  <si>
    <t xml:space="preserve">Example: Credit Card A</t>
  </si>
  <si>
    <t xml:space="preserve">Credit card</t>
  </si>
  <si>
    <t xml:space="preserve">Total row: APR is balance-weighted; Months to Payoff shows the longest debt (your debt-free horizon).</t>
  </si>
  <si>
    <t xml:space="preserve">Progress Log</t>
  </si>
  <si>
    <t xml:space="preserve">At each month-end, enter your total debt and savings balances. Everything else calculates.</t>
  </si>
  <si>
    <t xml:space="preserve">Start month</t>
  </si>
  <si>
    <t xml:space="preserve">Starting total debt</t>
  </si>
  <si>
    <t xml:space="preserve">Starting savings</t>
  </si>
  <si>
    <t xml:space="preserve">Total Debt Balance (month-end)</t>
  </si>
  <si>
    <t xml:space="preserve">Debt Paid This Month</t>
  </si>
  <si>
    <t xml:space="preserve">Cumulative Debt Paid</t>
  </si>
  <si>
    <t xml:space="preserve">Savings Balance (month-end)</t>
  </si>
  <si>
    <t xml:space="preserve">Saved This Month</t>
  </si>
  <si>
    <t xml:space="preserve">Cumulative Saved</t>
  </si>
  <si>
    <t xml:space="preserve">Total Progress</t>
  </si>
  <si>
    <t xml:space="preserve">Notes / Wins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</si>
</sst>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;&quot;($&quot;#,##0.00\);\-"/>
    <numFmt numFmtId="166" formatCode="0.0%;\-0.0%;\-"/>
    <numFmt numFmtId="167" formatCode="0"/>
    <numFmt numFmtId="168" formatCode="0.0%"/>
    <numFmt numFmtId="169" formatCode="mmm\ yy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F4D35E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4E5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  <fill>
      <patternFill patternType="solid">
        <fgColor rgb="FFFFF2CC"/>
        <bgColor rgb="FFE8F4F2"/>
      </patternFill>
    </fill>
    <fill>
      <patternFill patternType="solid">
        <fgColor rgb="FF2A9D8F"/>
        <bgColor rgb="FF008080"/>
      </patternFill>
    </fill>
    <fill>
      <patternFill patternType="solid">
        <fgColor rgb="FFE8F4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E8F4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D35E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4E5F"/>
      <rgbColor rgb="FF2A9D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Debt Balance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'Progress Log'!B7</c:f>
              <c:strCache>
                <c:ptCount val="1"/>
                <c:pt idx="0">
                  <c:v>Total Debt Balance (month-end)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'Progress Log'!$A$8:$A$19</c:f>
              <c:strCache>
                <c:ptCount val="12"/>
                <c:pt idx="0">
                  <c:v>Oct 2026</c:v>
                </c:pt>
                <c:pt idx="1">
                  <c:v>Nov 2026</c:v>
                </c:pt>
                <c:pt idx="2">
                  <c:v>Dec 2026</c:v>
                </c:pt>
                <c:pt idx="3">
                  <c:v>Jan 2027</c:v>
                </c:pt>
                <c:pt idx="4">
                  <c:v>Feb 2027</c:v>
                </c:pt>
                <c:pt idx="5">
                  <c:v>Mar 2027</c:v>
                </c:pt>
                <c:pt idx="6">
                  <c:v>Apr 2027</c:v>
                </c:pt>
                <c:pt idx="7">
                  <c:v>May 2027</c:v>
                </c:pt>
                <c:pt idx="8">
                  <c:v>Jun 2027</c:v>
                </c:pt>
                <c:pt idx="9">
                  <c:v>Jul 2027</c:v>
                </c:pt>
                <c:pt idx="10">
                  <c:v>Aug 2027</c:v>
                </c:pt>
                <c:pt idx="11">
                  <c:v>Sep 2027</c:v>
                </c:pt>
              </c:strCache>
            </c:strRef>
          </c:cat>
          <c:val>
            <c:numRef>
              <c:f>'Progress Log'!$B$8:$B$19</c:f>
              <c:numCache>
                <c:formatCode>\$#,##0.00;"($"#,##0.00\);\-</c:formatCode>
                <c:ptCount val="12"/>
                <c:pt idx="0">
                  <c:v>2300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6402137"/>
        <c:axId val="42938094"/>
      </c:lineChart>
      <c:catAx>
        <c:axId val="16402137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38094"/>
        <c:crosses val="autoZero"/>
        <c:auto val="1"/>
        <c:lblAlgn val="ctr"/>
        <c:lblOffset val="100"/>
        <c:noMultiLvlLbl val="0"/>
      </c:catAx>
      <c:valAx>
        <c:axId val="429380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Balance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;&quot;($&quot;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40213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6</xdr:col>
      <xdr:colOff>191160</xdr:colOff>
      <xdr:row>36</xdr:row>
      <xdr:rowOff>22320</xdr:rowOff>
    </xdr:to>
    <xdr:graphicFrame>
      <xdr:nvGraphicFramePr>
        <xdr:cNvPr id="0" name="Chart 1"/>
        <xdr:cNvGraphicFramePr/>
      </xdr:nvGraphicFramePr>
      <xdr:xfrm>
        <a:off x="986760" y="44006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ITWOFI.com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F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6" min="4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A4" s="4" t="s">
        <v>3</v>
      </c>
    </row>
    <row r="5" customFormat="false" ht="15" hidden="false" customHeight="false" outlineLevel="0" collapsed="false">
      <c r="A5" s="5" t="s">
        <v>4</v>
      </c>
      <c r="C5" s="6" t="s">
        <v>5</v>
      </c>
    </row>
    <row r="7" customFormat="false" ht="15" hidden="false" customHeight="false" outlineLevel="0" collapsed="false">
      <c r="A7" s="4" t="s">
        <v>6</v>
      </c>
    </row>
    <row r="8" customFormat="false" ht="27.75" hidden="false" customHeight="true" outlineLevel="0" collapsed="false">
      <c r="A8" s="7" t="s">
        <v>7</v>
      </c>
      <c r="B8" s="7"/>
      <c r="C8" s="7"/>
      <c r="D8" s="7"/>
      <c r="E8" s="7"/>
      <c r="F8" s="7"/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</row>
    <row r="10" customFormat="false" ht="27.75" hidden="false" customHeight="true" outlineLevel="0" collapsed="false">
      <c r="A10" s="7" t="s">
        <v>9</v>
      </c>
      <c r="B10" s="7"/>
      <c r="C10" s="7"/>
      <c r="D10" s="7"/>
      <c r="E10" s="7"/>
      <c r="F10" s="7"/>
    </row>
    <row r="11" customFormat="false" ht="27.75" hidden="false" customHeight="true" outlineLevel="0" collapsed="false">
      <c r="A11" s="7" t="s">
        <v>10</v>
      </c>
      <c r="B11" s="7"/>
      <c r="C11" s="7"/>
      <c r="D11" s="7"/>
      <c r="E11" s="7"/>
      <c r="F11" s="7"/>
    </row>
    <row r="12" customFormat="false" ht="27.75" hidden="false" customHeight="true" outlineLevel="0" collapsed="false">
      <c r="A12" s="7" t="s">
        <v>11</v>
      </c>
      <c r="B12" s="7"/>
      <c r="C12" s="7"/>
      <c r="D12" s="7"/>
      <c r="E12" s="7"/>
      <c r="F12" s="7"/>
    </row>
    <row r="13" customFormat="false" ht="27.75" hidden="false" customHeight="true" outlineLevel="0" collapsed="false">
      <c r="A13" s="7" t="s">
        <v>12</v>
      </c>
      <c r="B13" s="7"/>
      <c r="C13" s="7"/>
      <c r="D13" s="7"/>
      <c r="E13" s="7"/>
      <c r="F13" s="7"/>
    </row>
    <row r="15" customFormat="false" ht="15" hidden="false" customHeight="false" outlineLevel="0" collapsed="false">
      <c r="A15" s="4" t="s">
        <v>13</v>
      </c>
    </row>
    <row r="16" customFormat="false" ht="15" hidden="false" customHeight="false" outlineLevel="0" collapsed="false">
      <c r="A16" s="6" t="s">
        <v>14</v>
      </c>
      <c r="C16" s="5" t="s">
        <v>15</v>
      </c>
    </row>
    <row r="17" customFormat="false" ht="15" hidden="false" customHeight="false" outlineLevel="0" collapsed="false">
      <c r="A17" s="8" t="s">
        <v>16</v>
      </c>
      <c r="C17" s="5" t="s">
        <v>17</v>
      </c>
    </row>
    <row r="18" customFormat="false" ht="15" hidden="false" customHeight="false" outlineLevel="0" collapsed="false">
      <c r="A18" s="9" t="s">
        <v>18</v>
      </c>
      <c r="C18" s="5" t="s">
        <v>19</v>
      </c>
    </row>
    <row r="20" customFormat="false" ht="15" hidden="false" customHeight="false" outlineLevel="0" collapsed="false">
      <c r="A20" s="4" t="s">
        <v>20</v>
      </c>
    </row>
    <row r="21" customFormat="false" ht="27.75" hidden="false" customHeight="true" outlineLevel="0" collapsed="false">
      <c r="A21" s="7" t="s">
        <v>21</v>
      </c>
      <c r="B21" s="7"/>
      <c r="C21" s="7"/>
      <c r="D21" s="7"/>
      <c r="E21" s="7"/>
      <c r="F21" s="7"/>
    </row>
    <row r="22" customFormat="false" ht="27.75" hidden="false" customHeight="true" outlineLevel="0" collapsed="false">
      <c r="A22" s="7" t="s">
        <v>22</v>
      </c>
      <c r="B22" s="7"/>
      <c r="C22" s="7"/>
      <c r="D22" s="7"/>
      <c r="E22" s="7"/>
      <c r="F22" s="7"/>
    </row>
    <row r="23" customFormat="false" ht="27.75" hidden="false" customHeight="true" outlineLevel="0" collapsed="false">
      <c r="A23" s="7" t="s">
        <v>23</v>
      </c>
      <c r="B23" s="7"/>
      <c r="C23" s="7"/>
      <c r="D23" s="7"/>
      <c r="E23" s="7"/>
      <c r="F23" s="7"/>
    </row>
    <row r="24" customFormat="false" ht="27.75" hidden="false" customHeight="true" outlineLevel="0" collapsed="false">
      <c r="A24" s="7" t="s">
        <v>24</v>
      </c>
      <c r="B24" s="7"/>
      <c r="C24" s="7"/>
      <c r="D24" s="7"/>
      <c r="E24" s="7"/>
      <c r="F24" s="7"/>
    </row>
    <row r="25" customFormat="false" ht="27.75" hidden="false" customHeight="true" outlineLevel="0" collapsed="false">
      <c r="A25" s="7" t="s">
        <v>25</v>
      </c>
      <c r="B25" s="7"/>
      <c r="C25" s="7"/>
      <c r="D25" s="7"/>
      <c r="E25" s="7"/>
      <c r="F25" s="7"/>
    </row>
    <row r="27" customFormat="false" ht="15" hidden="false" customHeight="false" outlineLevel="0" collapsed="false">
      <c r="A27" s="4" t="s">
        <v>26</v>
      </c>
    </row>
    <row r="28" customFormat="false" ht="15" hidden="false" customHeight="false" outlineLevel="0" collapsed="false">
      <c r="A28" s="3" t="s">
        <v>27</v>
      </c>
    </row>
  </sheetData>
  <mergeCells count="13">
    <mergeCell ref="A1:D1"/>
    <mergeCell ref="E1:F1"/>
    <mergeCell ref="A8:F8"/>
    <mergeCell ref="A9:F9"/>
    <mergeCell ref="A10:F10"/>
    <mergeCell ref="A11:F11"/>
    <mergeCell ref="A12:F12"/>
    <mergeCell ref="A13:F13"/>
    <mergeCell ref="A21:F21"/>
    <mergeCell ref="A22:F22"/>
    <mergeCell ref="A23:F23"/>
    <mergeCell ref="A24:F24"/>
    <mergeCell ref="A25:F25"/>
  </mergeCells>
  <hyperlinks>
    <hyperlink ref="A28" r:id="rId1" display="Visit MITWOFI.com for more money tools and resources.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&amp;L&amp;9 MITWOFI.com&amp;R&amp;9 Paycheck-to-Progress Tracker  | 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9D8F"/>
    <pageSetUpPr fitToPage="tru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34"/>
  </cols>
  <sheetData>
    <row r="1" customFormat="false" ht="30" hidden="false" customHeight="true" outlineLevel="0" collapsed="false">
      <c r="A1" s="1" t="s">
        <v>28</v>
      </c>
      <c r="B1" s="1"/>
      <c r="C1" s="1"/>
      <c r="D1" s="2" t="s">
        <v>1</v>
      </c>
      <c r="E1" s="2"/>
    </row>
    <row r="2" customFormat="false" ht="15" hidden="false" customHeight="false" outlineLevel="0" collapsed="false">
      <c r="A2" s="10" t="str">
        <f aca="false">"Amounts in "&amp;'Start Here'!$C$5&amp;" ($)"</f>
        <v>Amounts in USD ($)</v>
      </c>
    </row>
    <row r="3" customFormat="false" ht="15" hidden="false" customHeight="false" outlineLevel="0" collapsed="false">
      <c r="A3" s="11" t="s">
        <v>29</v>
      </c>
      <c r="B3" s="6" t="s">
        <v>30</v>
      </c>
    </row>
    <row r="5" customFormat="false" ht="31.5" hidden="false" customHeight="true" outlineLevel="0" collapsed="false">
      <c r="A5" s="12" t="s">
        <v>31</v>
      </c>
      <c r="B5" s="12" t="s">
        <v>32</v>
      </c>
      <c r="C5" s="12" t="s">
        <v>33</v>
      </c>
      <c r="D5" s="12" t="s">
        <v>34</v>
      </c>
    </row>
    <row r="6" customFormat="false" ht="15" hidden="false" customHeight="false" outlineLevel="0" collapsed="false">
      <c r="A6" s="13" t="s">
        <v>35</v>
      </c>
      <c r="B6" s="14" t="n">
        <v>1500</v>
      </c>
      <c r="C6" s="14" t="n">
        <v>1500</v>
      </c>
      <c r="D6" s="15" t="n">
        <f aca="false">C6-B6</f>
        <v>0</v>
      </c>
      <c r="E6" s="16" t="s">
        <v>36</v>
      </c>
    </row>
    <row r="7" customFormat="false" ht="15" hidden="false" customHeight="false" outlineLevel="0" collapsed="false">
      <c r="A7" s="13" t="s">
        <v>37</v>
      </c>
      <c r="B7" s="14"/>
      <c r="C7" s="14"/>
      <c r="D7" s="15" t="n">
        <f aca="false">C7-B7</f>
        <v>0</v>
      </c>
    </row>
    <row r="8" customFormat="false" ht="15" hidden="false" customHeight="false" outlineLevel="0" collapsed="false">
      <c r="A8" s="13" t="s">
        <v>38</v>
      </c>
      <c r="B8" s="14"/>
      <c r="C8" s="14"/>
      <c r="D8" s="15" t="n">
        <f aca="false">C8-B8</f>
        <v>0</v>
      </c>
    </row>
    <row r="9" customFormat="false" ht="15" hidden="false" customHeight="false" outlineLevel="0" collapsed="false">
      <c r="A9" s="13" t="s">
        <v>39</v>
      </c>
      <c r="B9" s="14"/>
      <c r="C9" s="14"/>
      <c r="D9" s="15" t="n">
        <f aca="false">C9-B9</f>
        <v>0</v>
      </c>
    </row>
    <row r="10" customFormat="false" ht="15" hidden="false" customHeight="false" outlineLevel="0" collapsed="false">
      <c r="A10" s="17" t="s">
        <v>40</v>
      </c>
      <c r="B10" s="18" t="n">
        <f aca="false">SUM(B6:B9)</f>
        <v>1500</v>
      </c>
      <c r="C10" s="18" t="n">
        <f aca="false">SUM(C6:C9)</f>
        <v>1500</v>
      </c>
      <c r="D10" s="18" t="n">
        <f aca="false">SUM(D6:D9)</f>
        <v>0</v>
      </c>
    </row>
    <row r="12" customFormat="false" ht="31.5" hidden="false" customHeight="true" outlineLevel="0" collapsed="false">
      <c r="A12" s="12" t="s">
        <v>41</v>
      </c>
      <c r="B12" s="12" t="s">
        <v>32</v>
      </c>
      <c r="C12" s="12" t="s">
        <v>33</v>
      </c>
      <c r="D12" s="12" t="s">
        <v>42</v>
      </c>
      <c r="E12" s="12" t="s">
        <v>43</v>
      </c>
    </row>
    <row r="13" customFormat="false" ht="15" hidden="false" customHeight="false" outlineLevel="0" collapsed="false">
      <c r="A13" s="13" t="s">
        <v>44</v>
      </c>
      <c r="B13" s="14" t="n">
        <v>800</v>
      </c>
      <c r="C13" s="14" t="n">
        <v>800</v>
      </c>
      <c r="D13" s="15" t="n">
        <f aca="false">B13-C13</f>
        <v>0</v>
      </c>
      <c r="E13" s="6" t="s">
        <v>45</v>
      </c>
    </row>
    <row r="14" customFormat="false" ht="15" hidden="false" customHeight="false" outlineLevel="0" collapsed="false">
      <c r="A14" s="13" t="s">
        <v>46</v>
      </c>
      <c r="B14" s="14"/>
      <c r="C14" s="14"/>
      <c r="D14" s="15" t="n">
        <f aca="false">B14-C14</f>
        <v>0</v>
      </c>
      <c r="E14" s="6"/>
    </row>
    <row r="15" customFormat="false" ht="15" hidden="false" customHeight="false" outlineLevel="0" collapsed="false">
      <c r="A15" s="13" t="s">
        <v>47</v>
      </c>
      <c r="B15" s="14"/>
      <c r="C15" s="14"/>
      <c r="D15" s="15" t="n">
        <f aca="false">B15-C15</f>
        <v>0</v>
      </c>
      <c r="E15" s="6"/>
    </row>
    <row r="16" customFormat="false" ht="15" hidden="false" customHeight="false" outlineLevel="0" collapsed="false">
      <c r="A16" s="13" t="s">
        <v>48</v>
      </c>
      <c r="B16" s="14"/>
      <c r="C16" s="14"/>
      <c r="D16" s="15" t="n">
        <f aca="false">B16-C16</f>
        <v>0</v>
      </c>
      <c r="E16" s="6"/>
    </row>
    <row r="17" customFormat="false" ht="15" hidden="false" customHeight="false" outlineLevel="0" collapsed="false">
      <c r="A17" s="13" t="s">
        <v>49</v>
      </c>
      <c r="B17" s="14"/>
      <c r="C17" s="14"/>
      <c r="D17" s="15" t="n">
        <f aca="false">B17-C17</f>
        <v>0</v>
      </c>
      <c r="E17" s="6"/>
    </row>
    <row r="18" customFormat="false" ht="15" hidden="false" customHeight="false" outlineLevel="0" collapsed="false">
      <c r="A18" s="13" t="s">
        <v>50</v>
      </c>
      <c r="B18" s="14"/>
      <c r="C18" s="14"/>
      <c r="D18" s="15" t="n">
        <f aca="false">B18-C18</f>
        <v>0</v>
      </c>
      <c r="E18" s="6"/>
    </row>
    <row r="19" customFormat="false" ht="15" hidden="false" customHeight="false" outlineLevel="0" collapsed="false">
      <c r="A19" s="13" t="s">
        <v>51</v>
      </c>
      <c r="B19" s="14"/>
      <c r="C19" s="14"/>
      <c r="D19" s="15" t="n">
        <f aca="false">B19-C19</f>
        <v>0</v>
      </c>
      <c r="E19" s="6"/>
    </row>
    <row r="20" customFormat="false" ht="15" hidden="false" customHeight="false" outlineLevel="0" collapsed="false">
      <c r="A20" s="13" t="s">
        <v>52</v>
      </c>
      <c r="B20" s="14"/>
      <c r="C20" s="14"/>
      <c r="D20" s="15" t="n">
        <f aca="false">B20-C20</f>
        <v>0</v>
      </c>
      <c r="E20" s="6"/>
    </row>
    <row r="21" customFormat="false" ht="15" hidden="false" customHeight="false" outlineLevel="0" collapsed="false">
      <c r="A21" s="13" t="s">
        <v>53</v>
      </c>
      <c r="B21" s="14"/>
      <c r="C21" s="14"/>
      <c r="D21" s="15" t="n">
        <f aca="false">B21-C21</f>
        <v>0</v>
      </c>
      <c r="E21" s="6"/>
    </row>
    <row r="22" customFormat="false" ht="15" hidden="false" customHeight="false" outlineLevel="0" collapsed="false">
      <c r="A22" s="13" t="s">
        <v>54</v>
      </c>
      <c r="B22" s="14"/>
      <c r="C22" s="14"/>
      <c r="D22" s="15" t="n">
        <f aca="false">B22-C22</f>
        <v>0</v>
      </c>
      <c r="E22" s="6"/>
    </row>
    <row r="23" customFormat="false" ht="15" hidden="false" customHeight="false" outlineLevel="0" collapsed="false">
      <c r="A23" s="13" t="s">
        <v>55</v>
      </c>
      <c r="B23" s="14"/>
      <c r="C23" s="14"/>
      <c r="D23" s="15" t="n">
        <f aca="false">B23-C23</f>
        <v>0</v>
      </c>
      <c r="E23" s="6"/>
    </row>
    <row r="24" customFormat="false" ht="15" hidden="false" customHeight="false" outlineLevel="0" collapsed="false">
      <c r="A24" s="13" t="s">
        <v>56</v>
      </c>
      <c r="B24" s="14"/>
      <c r="C24" s="14"/>
      <c r="D24" s="15" t="n">
        <f aca="false">B24-C24</f>
        <v>0</v>
      </c>
      <c r="E24" s="6"/>
    </row>
    <row r="25" customFormat="false" ht="15" hidden="false" customHeight="false" outlineLevel="0" collapsed="false">
      <c r="A25" s="13" t="s">
        <v>57</v>
      </c>
      <c r="B25" s="14"/>
      <c r="C25" s="14"/>
      <c r="D25" s="15" t="n">
        <f aca="false">B25-C25</f>
        <v>0</v>
      </c>
      <c r="E25" s="6"/>
    </row>
    <row r="26" customFormat="false" ht="15" hidden="false" customHeight="false" outlineLevel="0" collapsed="false">
      <c r="A26" s="13" t="s">
        <v>58</v>
      </c>
      <c r="B26" s="19" t="n">
        <f aca="false">Debts!J20</f>
        <v>90</v>
      </c>
      <c r="C26" s="14"/>
      <c r="D26" s="15" t="n">
        <f aca="false">B26-C26</f>
        <v>90</v>
      </c>
      <c r="E26" s="6"/>
    </row>
    <row r="27" customFormat="false" ht="15" hidden="false" customHeight="false" outlineLevel="0" collapsed="false">
      <c r="A27" s="13" t="s">
        <v>59</v>
      </c>
      <c r="B27" s="14"/>
      <c r="C27" s="14"/>
      <c r="D27" s="15" t="n">
        <f aca="false">B27-C27</f>
        <v>0</v>
      </c>
      <c r="E27" s="6"/>
    </row>
    <row r="28" customFormat="false" ht="15" hidden="false" customHeight="false" outlineLevel="0" collapsed="false">
      <c r="A28" s="17" t="s">
        <v>60</v>
      </c>
      <c r="B28" s="18" t="n">
        <f aca="false">SUM(B13:B27)</f>
        <v>890</v>
      </c>
      <c r="C28" s="18" t="n">
        <f aca="false">SUM(C13:C27)</f>
        <v>800</v>
      </c>
      <c r="D28" s="18" t="n">
        <f aca="false">SUM(D13:D27)</f>
        <v>90</v>
      </c>
      <c r="E28" s="17"/>
    </row>
    <row r="30" customFormat="false" ht="31.5" hidden="false" customHeight="true" outlineLevel="0" collapsed="false">
      <c r="A30" s="12" t="s">
        <v>61</v>
      </c>
      <c r="B30" s="12" t="s">
        <v>32</v>
      </c>
      <c r="C30" s="12" t="s">
        <v>33</v>
      </c>
    </row>
    <row r="31" customFormat="false" ht="15" hidden="false" customHeight="false" outlineLevel="0" collapsed="false">
      <c r="A31" s="13" t="s">
        <v>62</v>
      </c>
      <c r="B31" s="15" t="n">
        <f aca="false">B10-B28</f>
        <v>610</v>
      </c>
      <c r="C31" s="15" t="n">
        <f aca="false">C10-C28</f>
        <v>700</v>
      </c>
    </row>
    <row r="32" customFormat="false" ht="15" hidden="false" customHeight="false" outlineLevel="0" collapsed="false">
      <c r="A32" s="13" t="s">
        <v>63</v>
      </c>
      <c r="B32" s="20" t="n">
        <f aca="false">IF(B10&gt;0,(B24+B25)/B10,0)</f>
        <v>0</v>
      </c>
      <c r="C32" s="20" t="n">
        <f aca="false">IF(C10&gt;0,(C24+C25)/C10,0)</f>
        <v>0</v>
      </c>
    </row>
    <row r="33" customFormat="false" ht="15" hidden="false" customHeight="false" outlineLevel="0" collapsed="false">
      <c r="A33" s="13" t="s">
        <v>64</v>
      </c>
      <c r="B33" s="20" t="n">
        <f aca="false">IF(B10&gt;0,B26/B10,0)</f>
        <v>0.06</v>
      </c>
      <c r="C33" s="20" t="n">
        <f aca="false">IF(C10&gt;0,C26/C10,0)</f>
        <v>0</v>
      </c>
    </row>
    <row r="35" customFormat="false" ht="15" hidden="false" customHeight="false" outlineLevel="0" collapsed="false">
      <c r="A35" s="3" t="s">
        <v>65</v>
      </c>
    </row>
  </sheetData>
  <mergeCells count="2">
    <mergeCell ref="A1:C1"/>
    <mergeCell ref="D1:E1"/>
  </mergeCells>
  <conditionalFormatting sqref="D13:D27">
    <cfRule type="cellIs" priority="2" operator="lessThan" aboveAverage="0" equalAverage="0" bottom="0" percent="0" rank="0" text="" dxfId="0">
      <formula>0</formula>
    </cfRule>
  </conditionalFormatting>
  <conditionalFormatting sqref="B31:C31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&amp;L&amp;9 MITWOFI.com&amp;R&amp;9 Paycheck-to-Progress Tracker  | 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9D8F"/>
    <pageSetUpPr fitToPage="tru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5"/>
    <col collapsed="false" customWidth="true" hidden="false" outlineLevel="0" max="4" min="4" style="0" width="17"/>
    <col collapsed="false" customWidth="true" hidden="false" outlineLevel="0" max="5" min="5" style="0" width="13"/>
    <col collapsed="false" customWidth="true" hidden="false" outlineLevel="0" max="6" min="6" style="0" width="30"/>
  </cols>
  <sheetData>
    <row r="1" customFormat="false" ht="30" hidden="false" customHeight="true" outlineLevel="0" collapsed="false">
      <c r="A1" s="1" t="s">
        <v>66</v>
      </c>
      <c r="B1" s="1"/>
      <c r="C1" s="1"/>
      <c r="D1" s="1"/>
      <c r="E1" s="2" t="s">
        <v>1</v>
      </c>
      <c r="F1" s="2"/>
    </row>
    <row r="2" customFormat="false" ht="15" hidden="false" customHeight="false" outlineLevel="0" collapsed="false">
      <c r="A2" s="3" t="s">
        <v>67</v>
      </c>
    </row>
    <row r="3" customFormat="false" ht="31.5" hidden="false" customHeight="true" outlineLevel="0" collapsed="false">
      <c r="A3" s="12" t="s">
        <v>68</v>
      </c>
      <c r="B3" s="12" t="s">
        <v>69</v>
      </c>
      <c r="C3" s="12" t="s">
        <v>70</v>
      </c>
      <c r="D3" s="12" t="s">
        <v>71</v>
      </c>
      <c r="E3" s="12" t="s">
        <v>72</v>
      </c>
      <c r="F3" s="12" t="s">
        <v>73</v>
      </c>
    </row>
    <row r="4" customFormat="false" ht="15" hidden="false" customHeight="false" outlineLevel="0" collapsed="false">
      <c r="A4" s="13" t="s">
        <v>35</v>
      </c>
      <c r="B4" s="19" t="n">
        <f aca="false">Budget!B6</f>
        <v>1500</v>
      </c>
      <c r="C4" s="15" t="n">
        <f aca="false">SUMIFS($B$10:$B$29,$D$10:$D$29,1)</f>
        <v>800</v>
      </c>
      <c r="D4" s="15" t="n">
        <f aca="false">B4-C4</f>
        <v>700</v>
      </c>
      <c r="E4" s="15" t="n">
        <f aca="false">SUMIFS($B$10:$B$29,$D$10:$D$29,1,$E$10:$E$29,"Yes")</f>
        <v>0</v>
      </c>
      <c r="F4" s="15" t="n">
        <f aca="false">C4-E4</f>
        <v>800</v>
      </c>
    </row>
    <row r="5" customFormat="false" ht="15" hidden="false" customHeight="false" outlineLevel="0" collapsed="false">
      <c r="A5" s="13" t="s">
        <v>37</v>
      </c>
      <c r="B5" s="19" t="n">
        <f aca="false">Budget!B7</f>
        <v>0</v>
      </c>
      <c r="C5" s="15" t="n">
        <f aca="false">SUMIFS($B$10:$B$29,$D$10:$D$29,2)</f>
        <v>0</v>
      </c>
      <c r="D5" s="15" t="n">
        <f aca="false">B5-C5</f>
        <v>0</v>
      </c>
      <c r="E5" s="15" t="n">
        <f aca="false">SUMIFS($B$10:$B$29,$D$10:$D$29,2,$E$10:$E$29,"Yes")</f>
        <v>0</v>
      </c>
      <c r="F5" s="15" t="n">
        <f aca="false">C5-E5</f>
        <v>0</v>
      </c>
    </row>
    <row r="6" customFormat="false" ht="15" hidden="false" customHeight="false" outlineLevel="0" collapsed="false">
      <c r="A6" s="17" t="s">
        <v>74</v>
      </c>
      <c r="B6" s="18" t="n">
        <f aca="false">SUM(B4:B5)</f>
        <v>1500</v>
      </c>
      <c r="C6" s="18" t="n">
        <f aca="false">SUM(C4:C5)</f>
        <v>800</v>
      </c>
      <c r="D6" s="18" t="n">
        <f aca="false">SUM(D4:D5)</f>
        <v>700</v>
      </c>
      <c r="E6" s="18" t="n">
        <f aca="false">SUM(E4:E5)</f>
        <v>0</v>
      </c>
      <c r="F6" s="18" t="n">
        <f aca="false">SUM(F4:F5)</f>
        <v>800</v>
      </c>
    </row>
    <row r="7" customFormat="false" ht="15" hidden="false" customHeight="false" outlineLevel="0" collapsed="false">
      <c r="A7" s="3" t="s">
        <v>75</v>
      </c>
    </row>
    <row r="9" customFormat="false" ht="31.5" hidden="false" customHeight="true" outlineLevel="0" collapsed="false">
      <c r="A9" s="12" t="s">
        <v>76</v>
      </c>
      <c r="B9" s="12" t="s">
        <v>77</v>
      </c>
      <c r="C9" s="12" t="s">
        <v>78</v>
      </c>
      <c r="D9" s="12" t="s">
        <v>79</v>
      </c>
      <c r="E9" s="12" t="s">
        <v>80</v>
      </c>
      <c r="F9" s="12" t="s">
        <v>43</v>
      </c>
    </row>
    <row r="10" customFormat="false" ht="15" hidden="false" customHeight="false" outlineLevel="0" collapsed="false">
      <c r="A10" s="6" t="s">
        <v>81</v>
      </c>
      <c r="B10" s="14" t="n">
        <v>800</v>
      </c>
      <c r="C10" s="21" t="n">
        <v>1</v>
      </c>
      <c r="D10" s="21" t="n">
        <v>1</v>
      </c>
      <c r="E10" s="22" t="s">
        <v>82</v>
      </c>
      <c r="F10" s="6" t="s">
        <v>45</v>
      </c>
    </row>
    <row r="11" customFormat="false" ht="15" hidden="false" customHeight="false" outlineLevel="0" collapsed="false">
      <c r="A11" s="6"/>
      <c r="B11" s="14"/>
      <c r="C11" s="21"/>
      <c r="D11" s="21"/>
      <c r="E11" s="22"/>
      <c r="F11" s="6"/>
    </row>
    <row r="12" customFormat="false" ht="15" hidden="false" customHeight="false" outlineLevel="0" collapsed="false">
      <c r="A12" s="6"/>
      <c r="B12" s="14"/>
      <c r="C12" s="21"/>
      <c r="D12" s="21"/>
      <c r="E12" s="22"/>
      <c r="F12" s="6"/>
    </row>
    <row r="13" customFormat="false" ht="15" hidden="false" customHeight="false" outlineLevel="0" collapsed="false">
      <c r="A13" s="6"/>
      <c r="B13" s="14"/>
      <c r="C13" s="21"/>
      <c r="D13" s="21"/>
      <c r="E13" s="22"/>
      <c r="F13" s="6"/>
    </row>
    <row r="14" customFormat="false" ht="15" hidden="false" customHeight="false" outlineLevel="0" collapsed="false">
      <c r="A14" s="6"/>
      <c r="B14" s="14"/>
      <c r="C14" s="21"/>
      <c r="D14" s="21"/>
      <c r="E14" s="22"/>
      <c r="F14" s="6"/>
    </row>
    <row r="15" customFormat="false" ht="15" hidden="false" customHeight="false" outlineLevel="0" collapsed="false">
      <c r="A15" s="6"/>
      <c r="B15" s="14"/>
      <c r="C15" s="21"/>
      <c r="D15" s="21"/>
      <c r="E15" s="22"/>
      <c r="F15" s="6"/>
    </row>
    <row r="16" customFormat="false" ht="15" hidden="false" customHeight="false" outlineLevel="0" collapsed="false">
      <c r="A16" s="6"/>
      <c r="B16" s="14"/>
      <c r="C16" s="21"/>
      <c r="D16" s="21"/>
      <c r="E16" s="22"/>
      <c r="F16" s="6"/>
    </row>
    <row r="17" customFormat="false" ht="15" hidden="false" customHeight="false" outlineLevel="0" collapsed="false">
      <c r="A17" s="6"/>
      <c r="B17" s="14"/>
      <c r="C17" s="21"/>
      <c r="D17" s="21"/>
      <c r="E17" s="22"/>
      <c r="F17" s="6"/>
    </row>
    <row r="18" customFormat="false" ht="15" hidden="false" customHeight="false" outlineLevel="0" collapsed="false">
      <c r="A18" s="6"/>
      <c r="B18" s="14"/>
      <c r="C18" s="21"/>
      <c r="D18" s="21"/>
      <c r="E18" s="22"/>
      <c r="F18" s="6"/>
    </row>
    <row r="19" customFormat="false" ht="15" hidden="false" customHeight="false" outlineLevel="0" collapsed="false">
      <c r="A19" s="6"/>
      <c r="B19" s="14"/>
      <c r="C19" s="21"/>
      <c r="D19" s="21"/>
      <c r="E19" s="22"/>
      <c r="F19" s="6"/>
    </row>
    <row r="20" customFormat="false" ht="15" hidden="false" customHeight="false" outlineLevel="0" collapsed="false">
      <c r="A20" s="6"/>
      <c r="B20" s="14"/>
      <c r="C20" s="21"/>
      <c r="D20" s="21"/>
      <c r="E20" s="22"/>
      <c r="F20" s="6"/>
    </row>
    <row r="21" customFormat="false" ht="15" hidden="false" customHeight="false" outlineLevel="0" collapsed="false">
      <c r="A21" s="6"/>
      <c r="B21" s="14"/>
      <c r="C21" s="21"/>
      <c r="D21" s="21"/>
      <c r="E21" s="22"/>
      <c r="F21" s="6"/>
    </row>
    <row r="22" customFormat="false" ht="15" hidden="false" customHeight="false" outlineLevel="0" collapsed="false">
      <c r="A22" s="6"/>
      <c r="B22" s="14"/>
      <c r="C22" s="21"/>
      <c r="D22" s="21"/>
      <c r="E22" s="22"/>
      <c r="F22" s="6"/>
    </row>
    <row r="23" customFormat="false" ht="15" hidden="false" customHeight="false" outlineLevel="0" collapsed="false">
      <c r="A23" s="6"/>
      <c r="B23" s="14"/>
      <c r="C23" s="21"/>
      <c r="D23" s="21"/>
      <c r="E23" s="22"/>
      <c r="F23" s="6"/>
    </row>
    <row r="24" customFormat="false" ht="15" hidden="false" customHeight="false" outlineLevel="0" collapsed="false">
      <c r="A24" s="6"/>
      <c r="B24" s="14"/>
      <c r="C24" s="21"/>
      <c r="D24" s="21"/>
      <c r="E24" s="22"/>
      <c r="F24" s="6"/>
    </row>
    <row r="25" customFormat="false" ht="15" hidden="false" customHeight="false" outlineLevel="0" collapsed="false">
      <c r="A25" s="6"/>
      <c r="B25" s="14"/>
      <c r="C25" s="21"/>
      <c r="D25" s="21"/>
      <c r="E25" s="22"/>
      <c r="F25" s="6"/>
    </row>
    <row r="26" customFormat="false" ht="15" hidden="false" customHeight="false" outlineLevel="0" collapsed="false">
      <c r="A26" s="6"/>
      <c r="B26" s="14"/>
      <c r="C26" s="21"/>
      <c r="D26" s="21"/>
      <c r="E26" s="22"/>
      <c r="F26" s="6"/>
    </row>
    <row r="27" customFormat="false" ht="15" hidden="false" customHeight="false" outlineLevel="0" collapsed="false">
      <c r="A27" s="6"/>
      <c r="B27" s="14"/>
      <c r="C27" s="21"/>
      <c r="D27" s="21"/>
      <c r="E27" s="22"/>
      <c r="F27" s="6"/>
    </row>
    <row r="28" customFormat="false" ht="15" hidden="false" customHeight="false" outlineLevel="0" collapsed="false">
      <c r="A28" s="6"/>
      <c r="B28" s="14"/>
      <c r="C28" s="21"/>
      <c r="D28" s="21"/>
      <c r="E28" s="22"/>
      <c r="F28" s="6"/>
    </row>
    <row r="29" customFormat="false" ht="15" hidden="false" customHeight="false" outlineLevel="0" collapsed="false">
      <c r="A29" s="6"/>
      <c r="B29" s="14"/>
      <c r="C29" s="21"/>
      <c r="D29" s="21"/>
      <c r="E29" s="22"/>
      <c r="F29" s="6"/>
    </row>
  </sheetData>
  <mergeCells count="2">
    <mergeCell ref="A1:D1"/>
    <mergeCell ref="E1:F1"/>
  </mergeCells>
  <conditionalFormatting sqref="D4:D5">
    <cfRule type="cellIs" priority="2" operator="lessThan" aboveAverage="0" equalAverage="0" bottom="0" percent="0" rank="0" text="" dxfId="0">
      <formula>0</formula>
    </cfRule>
  </conditionalFormatting>
  <dataValidations count="2">
    <dataValidation allowBlank="true" errorStyle="stop" operator="between" showDropDown="false" showErrorMessage="false" showInputMessage="false" sqref="D10:D29" type="list">
      <formula1>"1,2"</formula1>
      <formula2>0</formula2>
    </dataValidation>
    <dataValidation allowBlank="true" errorStyle="stop" operator="between" showDropDown="false" showErrorMessage="false" showInputMessage="false" sqref="E10:E2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&amp;L&amp;9 MITWOFI.com&amp;R&amp;9 Paycheck-to-Progress Tracker  | 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9D8F"/>
    <pageSetUpPr fitToPage="tru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5" min="3" style="0" width="14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11" min="9" style="0" width="13"/>
    <col collapsed="false" customWidth="true" hidden="false" outlineLevel="0" max="13" min="12" style="0" width="12"/>
  </cols>
  <sheetData>
    <row r="1" customFormat="false" ht="30" hidden="false" customHeight="true" outlineLevel="0" collapsed="false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</row>
    <row r="3" customFormat="false" ht="15" hidden="false" customHeight="false" outlineLevel="0" collapsed="false">
      <c r="A3" s="11" t="s">
        <v>84</v>
      </c>
      <c r="B3" s="6" t="s">
        <v>85</v>
      </c>
      <c r="C3" s="3" t="s">
        <v>86</v>
      </c>
    </row>
    <row r="4" customFormat="false" ht="15" hidden="false" customHeight="false" outlineLevel="0" collapsed="false">
      <c r="A4" s="11" t="s">
        <v>87</v>
      </c>
      <c r="B4" s="14" t="n">
        <v>0</v>
      </c>
      <c r="C4" s="3" t="s">
        <v>88</v>
      </c>
    </row>
    <row r="5" customFormat="false" ht="15" hidden="false" customHeight="false" outlineLevel="0" collapsed="false">
      <c r="A5" s="11" t="s">
        <v>89</v>
      </c>
      <c r="B5" s="23" t="str">
        <f aca="false">IFERROR(INDEX($B$8:$B$19,MATCH(1,$H$8:$H$19,0)),"None")</f>
        <v>Example: Credit Card A</v>
      </c>
    </row>
    <row r="7" customFormat="false" ht="31.5" hidden="false" customHeight="true" outlineLevel="0" collapsed="false">
      <c r="A7" s="12" t="s">
        <v>90</v>
      </c>
      <c r="B7" s="12" t="s">
        <v>91</v>
      </c>
      <c r="C7" s="12" t="s">
        <v>92</v>
      </c>
      <c r="D7" s="12" t="s">
        <v>93</v>
      </c>
      <c r="E7" s="12" t="s">
        <v>94</v>
      </c>
      <c r="F7" s="12" t="s">
        <v>95</v>
      </c>
      <c r="G7" s="12" t="s">
        <v>96</v>
      </c>
      <c r="H7" s="12" t="s">
        <v>97</v>
      </c>
      <c r="I7" s="12" t="s">
        <v>98</v>
      </c>
      <c r="J7" s="12" t="s">
        <v>99</v>
      </c>
      <c r="K7" s="12" t="s">
        <v>100</v>
      </c>
      <c r="L7" s="12" t="s">
        <v>101</v>
      </c>
      <c r="M7" s="12" t="s">
        <v>102</v>
      </c>
    </row>
    <row r="8" customFormat="false" ht="15" hidden="false" customHeight="false" outlineLevel="0" collapsed="false">
      <c r="A8" s="24" t="n">
        <v>1</v>
      </c>
      <c r="B8" s="6" t="s">
        <v>103</v>
      </c>
      <c r="C8" s="6" t="s">
        <v>104</v>
      </c>
      <c r="D8" s="14" t="n">
        <v>2500</v>
      </c>
      <c r="E8" s="14" t="n">
        <v>2300</v>
      </c>
      <c r="F8" s="25" t="n">
        <v>0.24</v>
      </c>
      <c r="G8" s="14" t="n">
        <v>90</v>
      </c>
      <c r="H8" s="24" t="n">
        <f aca="false">IF(E8&gt;0,IF($B$3="Avalanche",COUNTIFS($E$8:$E$19,"&gt;0",$F$8:$F$19,"&gt;"&amp;F8)+COUNTIFS($F$8:F8,F8,$E$8:E8,"&gt;0"),COUNTIFS($E$8:$E$19,"&gt;0",$E$8:$E$19,"&lt;"&amp;E8)+COUNTIFS($E$8:E8,E8)),"")</f>
        <v>1</v>
      </c>
      <c r="I8" s="15" t="n">
        <f aca="false">IF(AND(H8=1,E8&gt;0),$B$4,0)</f>
        <v>0</v>
      </c>
      <c r="J8" s="15" t="n">
        <f aca="false">G8+I8</f>
        <v>90</v>
      </c>
      <c r="K8" s="15" t="n">
        <f aca="false">E8*F8/12</f>
        <v>46</v>
      </c>
      <c r="L8" s="24" t="n">
        <f aca="false">IF(E8&lt;=0,"",IF(J8&lt;=0,"Add payment",IFERROR(ROUNDUP(NPER(F8/12,-J8,E8),0),"Payment too low")))</f>
        <v>37</v>
      </c>
      <c r="M8" s="26" t="n">
        <f aca="false">IF(D8&gt;0,MAX(0,(D8-E8)/D8),"")</f>
        <v>0.08</v>
      </c>
    </row>
    <row r="9" customFormat="false" ht="15" hidden="false" customHeight="false" outlineLevel="0" collapsed="false">
      <c r="A9" s="24" t="n">
        <v>2</v>
      </c>
      <c r="B9" s="6"/>
      <c r="C9" s="6"/>
      <c r="D9" s="14"/>
      <c r="E9" s="14"/>
      <c r="F9" s="25"/>
      <c r="G9" s="14"/>
      <c r="H9" s="24" t="str">
        <f aca="false">IF(E9&gt;0,IF($B$3="Avalanche",COUNTIFS($E$8:$E$19,"&gt;0",$F$8:$F$19,"&gt;"&amp;F9)+COUNTIFS($F$8:F9,F9,$E$8:E9,"&gt;0"),COUNTIFS($E$8:$E$19,"&gt;0",$E$8:$E$19,"&lt;"&amp;E9)+COUNTIFS($E$8:E9,E9)),"")</f>
        <v/>
      </c>
      <c r="I9" s="15" t="n">
        <f aca="false">IF(AND(H9=1,E9&gt;0),$B$4,0)</f>
        <v>0</v>
      </c>
      <c r="J9" s="15" t="n">
        <f aca="false">G9+I9</f>
        <v>0</v>
      </c>
      <c r="K9" s="15" t="n">
        <f aca="false">E9*F9/12</f>
        <v>0</v>
      </c>
      <c r="L9" s="24" t="str">
        <f aca="false">IF(E9&lt;=0,"",IF(J9&lt;=0,"Add payment",IFERROR(ROUNDUP(NPER(F9/12,-J9,E9),0),"Payment too low")))</f>
        <v/>
      </c>
      <c r="M9" s="26" t="str">
        <f aca="false">IF(D9&gt;0,MAX(0,(D9-E9)/D9),"")</f>
        <v/>
      </c>
    </row>
    <row r="10" customFormat="false" ht="15" hidden="false" customHeight="false" outlineLevel="0" collapsed="false">
      <c r="A10" s="24" t="n">
        <v>3</v>
      </c>
      <c r="B10" s="6"/>
      <c r="C10" s="6"/>
      <c r="D10" s="14"/>
      <c r="E10" s="14"/>
      <c r="F10" s="25"/>
      <c r="G10" s="14"/>
      <c r="H10" s="24" t="str">
        <f aca="false">IF(E10&gt;0,IF($B$3="Avalanche",COUNTIFS($E$8:$E$19,"&gt;0",$F$8:$F$19,"&gt;"&amp;F10)+COUNTIFS($F$8:F10,F10,$E$8:E10,"&gt;0"),COUNTIFS($E$8:$E$19,"&gt;0",$E$8:$E$19,"&lt;"&amp;E10)+COUNTIFS($E$8:E10,E10)),"")</f>
        <v/>
      </c>
      <c r="I10" s="15" t="n">
        <f aca="false">IF(AND(H10=1,E10&gt;0),$B$4,0)</f>
        <v>0</v>
      </c>
      <c r="J10" s="15" t="n">
        <f aca="false">G10+I10</f>
        <v>0</v>
      </c>
      <c r="K10" s="15" t="n">
        <f aca="false">E10*F10/12</f>
        <v>0</v>
      </c>
      <c r="L10" s="24" t="str">
        <f aca="false">IF(E10&lt;=0,"",IF(J10&lt;=0,"Add payment",IFERROR(ROUNDUP(NPER(F10/12,-J10,E10),0),"Payment too low")))</f>
        <v/>
      </c>
      <c r="M10" s="26" t="str">
        <f aca="false">IF(D10&gt;0,MAX(0,(D10-E10)/D10),"")</f>
        <v/>
      </c>
    </row>
    <row r="11" customFormat="false" ht="15" hidden="false" customHeight="false" outlineLevel="0" collapsed="false">
      <c r="A11" s="24" t="n">
        <v>4</v>
      </c>
      <c r="B11" s="6"/>
      <c r="C11" s="6"/>
      <c r="D11" s="14"/>
      <c r="E11" s="14"/>
      <c r="F11" s="25"/>
      <c r="G11" s="14"/>
      <c r="H11" s="24" t="str">
        <f aca="false">IF(E11&gt;0,IF($B$3="Avalanche",COUNTIFS($E$8:$E$19,"&gt;0",$F$8:$F$19,"&gt;"&amp;F11)+COUNTIFS($F$8:F11,F11,$E$8:E11,"&gt;0"),COUNTIFS($E$8:$E$19,"&gt;0",$E$8:$E$19,"&lt;"&amp;E11)+COUNTIFS($E$8:E11,E11)),"")</f>
        <v/>
      </c>
      <c r="I11" s="15" t="n">
        <f aca="false">IF(AND(H11=1,E11&gt;0),$B$4,0)</f>
        <v>0</v>
      </c>
      <c r="J11" s="15" t="n">
        <f aca="false">G11+I11</f>
        <v>0</v>
      </c>
      <c r="K11" s="15" t="n">
        <f aca="false">E11*F11/12</f>
        <v>0</v>
      </c>
      <c r="L11" s="24" t="str">
        <f aca="false">IF(E11&lt;=0,"",IF(J11&lt;=0,"Add payment",IFERROR(ROUNDUP(NPER(F11/12,-J11,E11),0),"Payment too low")))</f>
        <v/>
      </c>
      <c r="M11" s="26" t="str">
        <f aca="false">IF(D11&gt;0,MAX(0,(D11-E11)/D11),"")</f>
        <v/>
      </c>
    </row>
    <row r="12" customFormat="false" ht="15" hidden="false" customHeight="false" outlineLevel="0" collapsed="false">
      <c r="A12" s="24" t="n">
        <v>5</v>
      </c>
      <c r="B12" s="6"/>
      <c r="C12" s="6"/>
      <c r="D12" s="14"/>
      <c r="E12" s="14"/>
      <c r="F12" s="25"/>
      <c r="G12" s="14"/>
      <c r="H12" s="24" t="str">
        <f aca="false">IF(E12&gt;0,IF($B$3="Avalanche",COUNTIFS($E$8:$E$19,"&gt;0",$F$8:$F$19,"&gt;"&amp;F12)+COUNTIFS($F$8:F12,F12,$E$8:E12,"&gt;0"),COUNTIFS($E$8:$E$19,"&gt;0",$E$8:$E$19,"&lt;"&amp;E12)+COUNTIFS($E$8:E12,E12)),"")</f>
        <v/>
      </c>
      <c r="I12" s="15" t="n">
        <f aca="false">IF(AND(H12=1,E12&gt;0),$B$4,0)</f>
        <v>0</v>
      </c>
      <c r="J12" s="15" t="n">
        <f aca="false">G12+I12</f>
        <v>0</v>
      </c>
      <c r="K12" s="15" t="n">
        <f aca="false">E12*F12/12</f>
        <v>0</v>
      </c>
      <c r="L12" s="24" t="str">
        <f aca="false">IF(E12&lt;=0,"",IF(J12&lt;=0,"Add payment",IFERROR(ROUNDUP(NPER(F12/12,-J12,E12),0),"Payment too low")))</f>
        <v/>
      </c>
      <c r="M12" s="26" t="str">
        <f aca="false">IF(D12&gt;0,MAX(0,(D12-E12)/D12),"")</f>
        <v/>
      </c>
    </row>
    <row r="13" customFormat="false" ht="15" hidden="false" customHeight="false" outlineLevel="0" collapsed="false">
      <c r="A13" s="24" t="n">
        <v>6</v>
      </c>
      <c r="B13" s="6"/>
      <c r="C13" s="6"/>
      <c r="D13" s="14"/>
      <c r="E13" s="14"/>
      <c r="F13" s="25"/>
      <c r="G13" s="14"/>
      <c r="H13" s="24" t="str">
        <f aca="false">IF(E13&gt;0,IF($B$3="Avalanche",COUNTIFS($E$8:$E$19,"&gt;0",$F$8:$F$19,"&gt;"&amp;F13)+COUNTIFS($F$8:F13,F13,$E$8:E13,"&gt;0"),COUNTIFS($E$8:$E$19,"&gt;0",$E$8:$E$19,"&lt;"&amp;E13)+COUNTIFS($E$8:E13,E13)),"")</f>
        <v/>
      </c>
      <c r="I13" s="15" t="n">
        <f aca="false">IF(AND(H13=1,E13&gt;0),$B$4,0)</f>
        <v>0</v>
      </c>
      <c r="J13" s="15" t="n">
        <f aca="false">G13+I13</f>
        <v>0</v>
      </c>
      <c r="K13" s="15" t="n">
        <f aca="false">E13*F13/12</f>
        <v>0</v>
      </c>
      <c r="L13" s="24" t="str">
        <f aca="false">IF(E13&lt;=0,"",IF(J13&lt;=0,"Add payment",IFERROR(ROUNDUP(NPER(F13/12,-J13,E13),0),"Payment too low")))</f>
        <v/>
      </c>
      <c r="M13" s="26" t="str">
        <f aca="false">IF(D13&gt;0,MAX(0,(D13-E13)/D13),"")</f>
        <v/>
      </c>
    </row>
    <row r="14" customFormat="false" ht="15" hidden="false" customHeight="false" outlineLevel="0" collapsed="false">
      <c r="A14" s="24" t="n">
        <v>7</v>
      </c>
      <c r="B14" s="6"/>
      <c r="C14" s="6"/>
      <c r="D14" s="14"/>
      <c r="E14" s="14"/>
      <c r="F14" s="25"/>
      <c r="G14" s="14"/>
      <c r="H14" s="24" t="str">
        <f aca="false">IF(E14&gt;0,IF($B$3="Avalanche",COUNTIFS($E$8:$E$19,"&gt;0",$F$8:$F$19,"&gt;"&amp;F14)+COUNTIFS($F$8:F14,F14,$E$8:E14,"&gt;0"),COUNTIFS($E$8:$E$19,"&gt;0",$E$8:$E$19,"&lt;"&amp;E14)+COUNTIFS($E$8:E14,E14)),"")</f>
        <v/>
      </c>
      <c r="I14" s="15" t="n">
        <f aca="false">IF(AND(H14=1,E14&gt;0),$B$4,0)</f>
        <v>0</v>
      </c>
      <c r="J14" s="15" t="n">
        <f aca="false">G14+I14</f>
        <v>0</v>
      </c>
      <c r="K14" s="15" t="n">
        <f aca="false">E14*F14/12</f>
        <v>0</v>
      </c>
      <c r="L14" s="24" t="str">
        <f aca="false">IF(E14&lt;=0,"",IF(J14&lt;=0,"Add payment",IFERROR(ROUNDUP(NPER(F14/12,-J14,E14),0),"Payment too low")))</f>
        <v/>
      </c>
      <c r="M14" s="26" t="str">
        <f aca="false">IF(D14&gt;0,MAX(0,(D14-E14)/D14),"")</f>
        <v/>
      </c>
    </row>
    <row r="15" customFormat="false" ht="15" hidden="false" customHeight="false" outlineLevel="0" collapsed="false">
      <c r="A15" s="24" t="n">
        <v>8</v>
      </c>
      <c r="B15" s="6"/>
      <c r="C15" s="6"/>
      <c r="D15" s="14"/>
      <c r="E15" s="14"/>
      <c r="F15" s="25"/>
      <c r="G15" s="14"/>
      <c r="H15" s="24" t="str">
        <f aca="false">IF(E15&gt;0,IF($B$3="Avalanche",COUNTIFS($E$8:$E$19,"&gt;0",$F$8:$F$19,"&gt;"&amp;F15)+COUNTIFS($F$8:F15,F15,$E$8:E15,"&gt;0"),COUNTIFS($E$8:$E$19,"&gt;0",$E$8:$E$19,"&lt;"&amp;E15)+COUNTIFS($E$8:E15,E15)),"")</f>
        <v/>
      </c>
      <c r="I15" s="15" t="n">
        <f aca="false">IF(AND(H15=1,E15&gt;0),$B$4,0)</f>
        <v>0</v>
      </c>
      <c r="J15" s="15" t="n">
        <f aca="false">G15+I15</f>
        <v>0</v>
      </c>
      <c r="K15" s="15" t="n">
        <f aca="false">E15*F15/12</f>
        <v>0</v>
      </c>
      <c r="L15" s="24" t="str">
        <f aca="false">IF(E15&lt;=0,"",IF(J15&lt;=0,"Add payment",IFERROR(ROUNDUP(NPER(F15/12,-J15,E15),0),"Payment too low")))</f>
        <v/>
      </c>
      <c r="M15" s="26" t="str">
        <f aca="false">IF(D15&gt;0,MAX(0,(D15-E15)/D15),"")</f>
        <v/>
      </c>
    </row>
    <row r="16" customFormat="false" ht="15" hidden="false" customHeight="false" outlineLevel="0" collapsed="false">
      <c r="A16" s="24" t="n">
        <v>9</v>
      </c>
      <c r="B16" s="6"/>
      <c r="C16" s="6"/>
      <c r="D16" s="14"/>
      <c r="E16" s="14"/>
      <c r="F16" s="25"/>
      <c r="G16" s="14"/>
      <c r="H16" s="24" t="str">
        <f aca="false">IF(E16&gt;0,IF($B$3="Avalanche",COUNTIFS($E$8:$E$19,"&gt;0",$F$8:$F$19,"&gt;"&amp;F16)+COUNTIFS($F$8:F16,F16,$E$8:E16,"&gt;0"),COUNTIFS($E$8:$E$19,"&gt;0",$E$8:$E$19,"&lt;"&amp;E16)+COUNTIFS($E$8:E16,E16)),"")</f>
        <v/>
      </c>
      <c r="I16" s="15" t="n">
        <f aca="false">IF(AND(H16=1,E16&gt;0),$B$4,0)</f>
        <v>0</v>
      </c>
      <c r="J16" s="15" t="n">
        <f aca="false">G16+I16</f>
        <v>0</v>
      </c>
      <c r="K16" s="15" t="n">
        <f aca="false">E16*F16/12</f>
        <v>0</v>
      </c>
      <c r="L16" s="24" t="str">
        <f aca="false">IF(E16&lt;=0,"",IF(J16&lt;=0,"Add payment",IFERROR(ROUNDUP(NPER(F16/12,-J16,E16),0),"Payment too low")))</f>
        <v/>
      </c>
      <c r="M16" s="26" t="str">
        <f aca="false">IF(D16&gt;0,MAX(0,(D16-E16)/D16),"")</f>
        <v/>
      </c>
    </row>
    <row r="17" customFormat="false" ht="15" hidden="false" customHeight="false" outlineLevel="0" collapsed="false">
      <c r="A17" s="24" t="n">
        <v>10</v>
      </c>
      <c r="B17" s="6"/>
      <c r="C17" s="6"/>
      <c r="D17" s="14"/>
      <c r="E17" s="14"/>
      <c r="F17" s="25"/>
      <c r="G17" s="14"/>
      <c r="H17" s="24" t="str">
        <f aca="false">IF(E17&gt;0,IF($B$3="Avalanche",COUNTIFS($E$8:$E$19,"&gt;0",$F$8:$F$19,"&gt;"&amp;F17)+COUNTIFS($F$8:F17,F17,$E$8:E17,"&gt;0"),COUNTIFS($E$8:$E$19,"&gt;0",$E$8:$E$19,"&lt;"&amp;E17)+COUNTIFS($E$8:E17,E17)),"")</f>
        <v/>
      </c>
      <c r="I17" s="15" t="n">
        <f aca="false">IF(AND(H17=1,E17&gt;0),$B$4,0)</f>
        <v>0</v>
      </c>
      <c r="J17" s="15" t="n">
        <f aca="false">G17+I17</f>
        <v>0</v>
      </c>
      <c r="K17" s="15" t="n">
        <f aca="false">E17*F17/12</f>
        <v>0</v>
      </c>
      <c r="L17" s="24" t="str">
        <f aca="false">IF(E17&lt;=0,"",IF(J17&lt;=0,"Add payment",IFERROR(ROUNDUP(NPER(F17/12,-J17,E17),0),"Payment too low")))</f>
        <v/>
      </c>
      <c r="M17" s="26" t="str">
        <f aca="false">IF(D17&gt;0,MAX(0,(D17-E17)/D17),"")</f>
        <v/>
      </c>
    </row>
    <row r="18" customFormat="false" ht="15" hidden="false" customHeight="false" outlineLevel="0" collapsed="false">
      <c r="A18" s="24" t="n">
        <v>11</v>
      </c>
      <c r="B18" s="6"/>
      <c r="C18" s="6"/>
      <c r="D18" s="14"/>
      <c r="E18" s="14"/>
      <c r="F18" s="25"/>
      <c r="G18" s="14"/>
      <c r="H18" s="24" t="str">
        <f aca="false">IF(E18&gt;0,IF($B$3="Avalanche",COUNTIFS($E$8:$E$19,"&gt;0",$F$8:$F$19,"&gt;"&amp;F18)+COUNTIFS($F$8:F18,F18,$E$8:E18,"&gt;0"),COUNTIFS($E$8:$E$19,"&gt;0",$E$8:$E$19,"&lt;"&amp;E18)+COUNTIFS($E$8:E18,E18)),"")</f>
        <v/>
      </c>
      <c r="I18" s="15" t="n">
        <f aca="false">IF(AND(H18=1,E18&gt;0),$B$4,0)</f>
        <v>0</v>
      </c>
      <c r="J18" s="15" t="n">
        <f aca="false">G18+I18</f>
        <v>0</v>
      </c>
      <c r="K18" s="15" t="n">
        <f aca="false">E18*F18/12</f>
        <v>0</v>
      </c>
      <c r="L18" s="24" t="str">
        <f aca="false">IF(E18&lt;=0,"",IF(J18&lt;=0,"Add payment",IFERROR(ROUNDUP(NPER(F18/12,-J18,E18),0),"Payment too low")))</f>
        <v/>
      </c>
      <c r="M18" s="26" t="str">
        <f aca="false">IF(D18&gt;0,MAX(0,(D18-E18)/D18),"")</f>
        <v/>
      </c>
    </row>
    <row r="19" customFormat="false" ht="15" hidden="false" customHeight="false" outlineLevel="0" collapsed="false">
      <c r="A19" s="24" t="n">
        <v>12</v>
      </c>
      <c r="B19" s="6"/>
      <c r="C19" s="6"/>
      <c r="D19" s="14"/>
      <c r="E19" s="14"/>
      <c r="F19" s="25"/>
      <c r="G19" s="14"/>
      <c r="H19" s="24" t="str">
        <f aca="false">IF(E19&gt;0,IF($B$3="Avalanche",COUNTIFS($E$8:$E$19,"&gt;0",$F$8:$F$19,"&gt;"&amp;F19)+COUNTIFS($F$8:F19,F19,$E$8:E19,"&gt;0"),COUNTIFS($E$8:$E$19,"&gt;0",$E$8:$E$19,"&lt;"&amp;E19)+COUNTIFS($E$8:E19,E19)),"")</f>
        <v/>
      </c>
      <c r="I19" s="15" t="n">
        <f aca="false">IF(AND(H19=1,E19&gt;0),$B$4,0)</f>
        <v>0</v>
      </c>
      <c r="J19" s="15" t="n">
        <f aca="false">G19+I19</f>
        <v>0</v>
      </c>
      <c r="K19" s="15" t="n">
        <f aca="false">E19*F19/12</f>
        <v>0</v>
      </c>
      <c r="L19" s="24" t="str">
        <f aca="false">IF(E19&lt;=0,"",IF(J19&lt;=0,"Add payment",IFERROR(ROUNDUP(NPER(F19/12,-J19,E19),0),"Payment too low")))</f>
        <v/>
      </c>
      <c r="M19" s="26" t="str">
        <f aca="false">IF(D19&gt;0,MAX(0,(D19-E19)/D19),"")</f>
        <v/>
      </c>
    </row>
    <row r="20" customFormat="false" ht="15" hidden="false" customHeight="false" outlineLevel="0" collapsed="false">
      <c r="A20" s="17"/>
      <c r="B20" s="17" t="s">
        <v>74</v>
      </c>
      <c r="C20" s="17"/>
      <c r="D20" s="18" t="n">
        <f aca="false">SUM(D8:D19)</f>
        <v>2500</v>
      </c>
      <c r="E20" s="18" t="n">
        <f aca="false">SUM(E8:E19)</f>
        <v>2300</v>
      </c>
      <c r="F20" s="27" t="n">
        <f aca="false">IF(E20&gt;0,SUMPRODUCT(E8:E19,F8:F19)/E20,0)</f>
        <v>0.24</v>
      </c>
      <c r="G20" s="18" t="n">
        <f aca="false">SUM(G8:G19)</f>
        <v>90</v>
      </c>
      <c r="H20" s="17"/>
      <c r="I20" s="18" t="n">
        <f aca="false">SUM(I8:I19)</f>
        <v>0</v>
      </c>
      <c r="J20" s="18" t="n">
        <f aca="false">SUM(J8:J19)</f>
        <v>90</v>
      </c>
      <c r="K20" s="18" t="n">
        <f aca="false">SUM(K8:K19)</f>
        <v>46</v>
      </c>
      <c r="L20" s="17" t="n">
        <f aca="false">MAX(L8:L19)</f>
        <v>37</v>
      </c>
      <c r="M20" s="27" t="n">
        <f aca="false">IF(D20&gt;0,(D20-E20)/D20,0)</f>
        <v>0.08</v>
      </c>
    </row>
    <row r="21" customFormat="false" ht="15" hidden="false" customHeight="false" outlineLevel="0" collapsed="false">
      <c r="A21" s="3" t="s">
        <v>105</v>
      </c>
    </row>
  </sheetData>
  <mergeCells count="2">
    <mergeCell ref="A1:K1"/>
    <mergeCell ref="L1:M1"/>
  </mergeCells>
  <conditionalFormatting sqref="M8:M19">
    <cfRule type="dataBar" priority="2">
      <dataBar showValue="1" minLength="10" maxLength="90">
        <cfvo type="num" val="0"/>
        <cfvo type="num" val="1"/>
        <color rgb="FF2A9D8F"/>
      </dataBar>
      <extLst>
        <ext xmlns:x14="http://schemas.microsoft.com/office/spreadsheetml/2009/9/main" uri="{B025F937-C7B1-47D3-B67F-A62EFF666E3E}">
          <x14:id>{9ECCE6EC-4585-4367-BECF-507719A3E3D5}</x14:id>
        </ext>
      </extLst>
    </cfRule>
  </conditionalFormatting>
  <dataValidations count="1">
    <dataValidation allowBlank="false" errorStyle="stop" operator="between" showDropDown="false" showErrorMessage="false" showInputMessage="false" sqref="B3" type="list">
      <formula1>"Snowball,Avalanche"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&amp;L&amp;9 MITWOFI.com&amp;R&amp;9 Paycheck-to-Progress Tracker  |  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CCE6EC-4585-4367-BECF-507719A3E3D5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9D8F"/>
              <x14:axisColor rgb="FF000000"/>
            </x14:dataBar>
          </x14:cfRule>
          <xm:sqref>M8:M19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9D8F"/>
    <pageSetUpPr fitToPage="tru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7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8" min="6" style="0" width="15"/>
    <col collapsed="false" customWidth="true" hidden="false" outlineLevel="0" max="9" min="9" style="0" width="28"/>
  </cols>
  <sheetData>
    <row r="1" customFormat="false" ht="30" hidden="false" customHeight="true" outlineLevel="0" collapsed="false">
      <c r="A1" s="1" t="s">
        <v>106</v>
      </c>
      <c r="B1" s="1"/>
      <c r="C1" s="1"/>
      <c r="D1" s="1"/>
      <c r="E1" s="1"/>
      <c r="F1" s="1"/>
      <c r="G1" s="1"/>
      <c r="H1" s="2" t="s">
        <v>1</v>
      </c>
      <c r="I1" s="2"/>
    </row>
    <row r="2" customFormat="false" ht="15" hidden="false" customHeight="false" outlineLevel="0" collapsed="false">
      <c r="A2" s="3" t="s">
        <v>107</v>
      </c>
    </row>
    <row r="3" customFormat="false" ht="15" hidden="false" customHeight="false" outlineLevel="0" collapsed="false">
      <c r="A3" s="11" t="s">
        <v>108</v>
      </c>
      <c r="B3" s="28" t="n">
        <v>46296</v>
      </c>
    </row>
    <row r="4" customFormat="false" ht="15" hidden="false" customHeight="false" outlineLevel="0" collapsed="false">
      <c r="A4" s="11" t="s">
        <v>109</v>
      </c>
      <c r="B4" s="19" t="n">
        <f aca="false">Debts!D20</f>
        <v>2500</v>
      </c>
    </row>
    <row r="5" customFormat="false" ht="15" hidden="false" customHeight="false" outlineLevel="0" collapsed="false">
      <c r="A5" s="11" t="s">
        <v>110</v>
      </c>
      <c r="B5" s="14" t="n">
        <v>0</v>
      </c>
    </row>
    <row r="7" customFormat="false" ht="31.5" hidden="false" customHeight="true" outlineLevel="0" collapsed="false">
      <c r="A7" s="12" t="s">
        <v>29</v>
      </c>
      <c r="B7" s="12" t="s">
        <v>111</v>
      </c>
      <c r="C7" s="12" t="s">
        <v>112</v>
      </c>
      <c r="D7" s="12" t="s">
        <v>113</v>
      </c>
      <c r="E7" s="12" t="s">
        <v>114</v>
      </c>
      <c r="F7" s="12" t="s">
        <v>115</v>
      </c>
      <c r="G7" s="12" t="s">
        <v>116</v>
      </c>
      <c r="H7" s="12" t="s">
        <v>117</v>
      </c>
      <c r="I7" s="12" t="s">
        <v>118</v>
      </c>
    </row>
    <row r="8" customFormat="false" ht="15" hidden="false" customHeight="false" outlineLevel="0" collapsed="false">
      <c r="A8" s="29" t="n">
        <f aca="false">$B$3</f>
        <v>46296</v>
      </c>
      <c r="B8" s="14" t="n">
        <v>2300</v>
      </c>
      <c r="C8" s="15" t="n">
        <f aca="false">IF(B8="","",D8-N(D7))</f>
        <v>200</v>
      </c>
      <c r="D8" s="15" t="n">
        <f aca="false">IF(B8="","",$B$4-B8)</f>
        <v>200</v>
      </c>
      <c r="E8" s="14" t="n">
        <v>150</v>
      </c>
      <c r="F8" s="15" t="n">
        <f aca="false">IF(E8="","",G8-N(G7))</f>
        <v>150</v>
      </c>
      <c r="G8" s="15" t="n">
        <f aca="false">IF(E8="","",E8-$B$5)</f>
        <v>150</v>
      </c>
      <c r="H8" s="30" t="n">
        <f aca="false">IF(B8="","",D8+N(G8))</f>
        <v>350</v>
      </c>
      <c r="I8" s="6" t="s">
        <v>45</v>
      </c>
    </row>
    <row r="9" customFormat="false" ht="15" hidden="false" customHeight="false" outlineLevel="0" collapsed="false">
      <c r="A9" s="29" t="n">
        <f aca="false">EDATE(A8,1)</f>
        <v>46327</v>
      </c>
      <c r="B9" s="14"/>
      <c r="C9" s="15" t="str">
        <f aca="false">IF(B9="","",D9-N(D8))</f>
        <v/>
      </c>
      <c r="D9" s="15" t="str">
        <f aca="false">IF(B9="","",$B$4-B9)</f>
        <v/>
      </c>
      <c r="E9" s="14"/>
      <c r="F9" s="15" t="str">
        <f aca="false">IF(E9="","",G9-N(G8))</f>
        <v/>
      </c>
      <c r="G9" s="15" t="str">
        <f aca="false">IF(E9="","",E9-$B$5)</f>
        <v/>
      </c>
      <c r="H9" s="30" t="str">
        <f aca="false">IF(B9="","",D9+N(G9))</f>
        <v/>
      </c>
      <c r="I9" s="6"/>
    </row>
    <row r="10" customFormat="false" ht="15" hidden="false" customHeight="false" outlineLevel="0" collapsed="false">
      <c r="A10" s="29" t="n">
        <f aca="false">EDATE(A9,1)</f>
        <v>46357</v>
      </c>
      <c r="B10" s="14"/>
      <c r="C10" s="15" t="str">
        <f aca="false">IF(B10="","",D10-N(D9))</f>
        <v/>
      </c>
      <c r="D10" s="15" t="str">
        <f aca="false">IF(B10="","",$B$4-B10)</f>
        <v/>
      </c>
      <c r="E10" s="14"/>
      <c r="F10" s="15" t="str">
        <f aca="false">IF(E10="","",G10-N(G9))</f>
        <v/>
      </c>
      <c r="G10" s="15" t="str">
        <f aca="false">IF(E10="","",E10-$B$5)</f>
        <v/>
      </c>
      <c r="H10" s="30" t="str">
        <f aca="false">IF(B10="","",D10+N(G10))</f>
        <v/>
      </c>
      <c r="I10" s="6"/>
    </row>
    <row r="11" customFormat="false" ht="15" hidden="false" customHeight="false" outlineLevel="0" collapsed="false">
      <c r="A11" s="29" t="n">
        <f aca="false">EDATE(A10,1)</f>
        <v>46388</v>
      </c>
      <c r="B11" s="14"/>
      <c r="C11" s="15" t="str">
        <f aca="false">IF(B11="","",D11-N(D10))</f>
        <v/>
      </c>
      <c r="D11" s="15" t="str">
        <f aca="false">IF(B11="","",$B$4-B11)</f>
        <v/>
      </c>
      <c r="E11" s="14"/>
      <c r="F11" s="15" t="str">
        <f aca="false">IF(E11="","",G11-N(G10))</f>
        <v/>
      </c>
      <c r="G11" s="15" t="str">
        <f aca="false">IF(E11="","",E11-$B$5)</f>
        <v/>
      </c>
      <c r="H11" s="30" t="str">
        <f aca="false">IF(B11="","",D11+N(G11))</f>
        <v/>
      </c>
      <c r="I11" s="6"/>
    </row>
    <row r="12" customFormat="false" ht="15" hidden="false" customHeight="false" outlineLevel="0" collapsed="false">
      <c r="A12" s="29" t="n">
        <f aca="false">EDATE(A11,1)</f>
        <v>46419</v>
      </c>
      <c r="B12" s="14"/>
      <c r="C12" s="15" t="str">
        <f aca="false">IF(B12="","",D12-N(D11))</f>
        <v/>
      </c>
      <c r="D12" s="15" t="str">
        <f aca="false">IF(B12="","",$B$4-B12)</f>
        <v/>
      </c>
      <c r="E12" s="14"/>
      <c r="F12" s="15" t="str">
        <f aca="false">IF(E12="","",G12-N(G11))</f>
        <v/>
      </c>
      <c r="G12" s="15" t="str">
        <f aca="false">IF(E12="","",E12-$B$5)</f>
        <v/>
      </c>
      <c r="H12" s="30" t="str">
        <f aca="false">IF(B12="","",D12+N(G12))</f>
        <v/>
      </c>
      <c r="I12" s="6"/>
    </row>
    <row r="13" customFormat="false" ht="15" hidden="false" customHeight="false" outlineLevel="0" collapsed="false">
      <c r="A13" s="29" t="n">
        <f aca="false">EDATE(A12,1)</f>
        <v>46447</v>
      </c>
      <c r="B13" s="14"/>
      <c r="C13" s="15" t="str">
        <f aca="false">IF(B13="","",D13-N(D12))</f>
        <v/>
      </c>
      <c r="D13" s="15" t="str">
        <f aca="false">IF(B13="","",$B$4-B13)</f>
        <v/>
      </c>
      <c r="E13" s="14"/>
      <c r="F13" s="15" t="str">
        <f aca="false">IF(E13="","",G13-N(G12))</f>
        <v/>
      </c>
      <c r="G13" s="15" t="str">
        <f aca="false">IF(E13="","",E13-$B$5)</f>
        <v/>
      </c>
      <c r="H13" s="30" t="str">
        <f aca="false">IF(B13="","",D13+N(G13))</f>
        <v/>
      </c>
      <c r="I13" s="6"/>
    </row>
    <row r="14" customFormat="false" ht="15" hidden="false" customHeight="false" outlineLevel="0" collapsed="false">
      <c r="A14" s="29" t="n">
        <f aca="false">EDATE(A13,1)</f>
        <v>46478</v>
      </c>
      <c r="B14" s="14"/>
      <c r="C14" s="15" t="str">
        <f aca="false">IF(B14="","",D14-N(D13))</f>
        <v/>
      </c>
      <c r="D14" s="15" t="str">
        <f aca="false">IF(B14="","",$B$4-B14)</f>
        <v/>
      </c>
      <c r="E14" s="14"/>
      <c r="F14" s="15" t="str">
        <f aca="false">IF(E14="","",G14-N(G13))</f>
        <v/>
      </c>
      <c r="G14" s="15" t="str">
        <f aca="false">IF(E14="","",E14-$B$5)</f>
        <v/>
      </c>
      <c r="H14" s="30" t="str">
        <f aca="false">IF(B14="","",D14+N(G14))</f>
        <v/>
      </c>
      <c r="I14" s="6"/>
    </row>
    <row r="15" customFormat="false" ht="15" hidden="false" customHeight="false" outlineLevel="0" collapsed="false">
      <c r="A15" s="29" t="n">
        <f aca="false">EDATE(A14,1)</f>
        <v>46508</v>
      </c>
      <c r="B15" s="14"/>
      <c r="C15" s="15" t="str">
        <f aca="false">IF(B15="","",D15-N(D14))</f>
        <v/>
      </c>
      <c r="D15" s="15" t="str">
        <f aca="false">IF(B15="","",$B$4-B15)</f>
        <v/>
      </c>
      <c r="E15" s="14"/>
      <c r="F15" s="15" t="str">
        <f aca="false">IF(E15="","",G15-N(G14))</f>
        <v/>
      </c>
      <c r="G15" s="15" t="str">
        <f aca="false">IF(E15="","",E15-$B$5)</f>
        <v/>
      </c>
      <c r="H15" s="30" t="str">
        <f aca="false">IF(B15="","",D15+N(G15))</f>
        <v/>
      </c>
      <c r="I15" s="6"/>
    </row>
    <row r="16" customFormat="false" ht="15" hidden="false" customHeight="false" outlineLevel="0" collapsed="false">
      <c r="A16" s="29" t="n">
        <f aca="false">EDATE(A15,1)</f>
        <v>46539</v>
      </c>
      <c r="B16" s="14"/>
      <c r="C16" s="15" t="str">
        <f aca="false">IF(B16="","",D16-N(D15))</f>
        <v/>
      </c>
      <c r="D16" s="15" t="str">
        <f aca="false">IF(B16="","",$B$4-B16)</f>
        <v/>
      </c>
      <c r="E16" s="14"/>
      <c r="F16" s="15" t="str">
        <f aca="false">IF(E16="","",G16-N(G15))</f>
        <v/>
      </c>
      <c r="G16" s="15" t="str">
        <f aca="false">IF(E16="","",E16-$B$5)</f>
        <v/>
      </c>
      <c r="H16" s="30" t="str">
        <f aca="false">IF(B16="","",D16+N(G16))</f>
        <v/>
      </c>
      <c r="I16" s="6"/>
    </row>
    <row r="17" customFormat="false" ht="15" hidden="false" customHeight="false" outlineLevel="0" collapsed="false">
      <c r="A17" s="29" t="n">
        <f aca="false">EDATE(A16,1)</f>
        <v>46569</v>
      </c>
      <c r="B17" s="14"/>
      <c r="C17" s="15" t="str">
        <f aca="false">IF(B17="","",D17-N(D16))</f>
        <v/>
      </c>
      <c r="D17" s="15" t="str">
        <f aca="false">IF(B17="","",$B$4-B17)</f>
        <v/>
      </c>
      <c r="E17" s="14"/>
      <c r="F17" s="15" t="str">
        <f aca="false">IF(E17="","",G17-N(G16))</f>
        <v/>
      </c>
      <c r="G17" s="15" t="str">
        <f aca="false">IF(E17="","",E17-$B$5)</f>
        <v/>
      </c>
      <c r="H17" s="30" t="str">
        <f aca="false">IF(B17="","",D17+N(G17))</f>
        <v/>
      </c>
      <c r="I17" s="6"/>
    </row>
    <row r="18" customFormat="false" ht="15" hidden="false" customHeight="false" outlineLevel="0" collapsed="false">
      <c r="A18" s="29" t="n">
        <f aca="false">EDATE(A17,1)</f>
        <v>46600</v>
      </c>
      <c r="B18" s="14"/>
      <c r="C18" s="15" t="str">
        <f aca="false">IF(B18="","",D18-N(D17))</f>
        <v/>
      </c>
      <c r="D18" s="15" t="str">
        <f aca="false">IF(B18="","",$B$4-B18)</f>
        <v/>
      </c>
      <c r="E18" s="14"/>
      <c r="F18" s="15" t="str">
        <f aca="false">IF(E18="","",G18-N(G17))</f>
        <v/>
      </c>
      <c r="G18" s="15" t="str">
        <f aca="false">IF(E18="","",E18-$B$5)</f>
        <v/>
      </c>
      <c r="H18" s="30" t="str">
        <f aca="false">IF(B18="","",D18+N(G18))</f>
        <v/>
      </c>
      <c r="I18" s="6"/>
    </row>
    <row r="19" customFormat="false" ht="15" hidden="false" customHeight="false" outlineLevel="0" collapsed="false">
      <c r="A19" s="29" t="n">
        <f aca="false">EDATE(A18,1)</f>
        <v>46631</v>
      </c>
      <c r="B19" s="14"/>
      <c r="C19" s="15" t="str">
        <f aca="false">IF(B19="","",D19-N(D18))</f>
        <v/>
      </c>
      <c r="D19" s="15" t="str">
        <f aca="false">IF(B19="","",$B$4-B19)</f>
        <v/>
      </c>
      <c r="E19" s="14"/>
      <c r="F19" s="15" t="str">
        <f aca="false">IF(E19="","",G19-N(G18))</f>
        <v/>
      </c>
      <c r="G19" s="15" t="str">
        <f aca="false">IF(E19="","",E19-$B$5)</f>
        <v/>
      </c>
      <c r="H19" s="30" t="str">
        <f aca="false">IF(B19="","",D19+N(G19))</f>
        <v/>
      </c>
      <c r="I19" s="6"/>
    </row>
  </sheetData>
  <mergeCells count="2">
    <mergeCell ref="A1:G1"/>
    <mergeCell ref="H1:I1"/>
  </mergeCells>
  <conditionalFormatting sqref="C8:C1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&amp;L&amp;9 MITWOFI.com&amp;R&amp;9 Paycheck-to-Progress Tracker  |  &amp;A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2026-10-12T14:26:14Z</dcterms:created>
  <dc:creator>openpyxl</dc:creator>
  <dc:description/>
  <dc:language>en-US</dc:language>
  <cp:lastModifiedBy/>
  <dcterms:modified xsi:type="dcterms:W3CDTF">2026-10-12T14:26:16Z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